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f70c694f53771e/Documenten/OR Celeanum/"/>
    </mc:Choice>
  </mc:AlternateContent>
  <xr:revisionPtr revIDLastSave="0" documentId="8_{22432F34-A7EA-4454-8266-03D27B72C666}" xr6:coauthVersionLast="47" xr6:coauthVersionMax="47" xr10:uidLastSave="{00000000-0000-0000-0000-000000000000}"/>
  <bookViews>
    <workbookView xWindow="-108" yWindow="-108" windowWidth="23256" windowHeight="12456" xr2:uid="{08B165BB-3169-484A-862B-72AB005031D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E44" i="1"/>
  <c r="E42" i="1"/>
  <c r="C42" i="1"/>
  <c r="C44" i="1" s="1"/>
  <c r="O38" i="1"/>
  <c r="O42" i="1" s="1"/>
  <c r="O44" i="1" s="1"/>
  <c r="M38" i="1"/>
  <c r="M42" i="1" s="1"/>
  <c r="C38" i="1"/>
  <c r="I36" i="1"/>
  <c r="I47" i="1" s="1"/>
  <c r="J31" i="1"/>
  <c r="J35" i="1" s="1"/>
  <c r="J36" i="1" s="1"/>
  <c r="J37" i="1" s="1"/>
  <c r="J38" i="1" s="1"/>
  <c r="J39" i="1" s="1"/>
  <c r="J41" i="1" s="1"/>
  <c r="J42" i="1" s="1"/>
  <c r="J43" i="1" s="1"/>
  <c r="J44" i="1" s="1"/>
  <c r="J46" i="1" s="1"/>
  <c r="J47" i="1" s="1"/>
  <c r="I21" i="1"/>
  <c r="M20" i="1"/>
  <c r="C20" i="1"/>
  <c r="M17" i="1"/>
  <c r="O16" i="1"/>
  <c r="O18" i="1" s="1"/>
  <c r="C16" i="1"/>
  <c r="O12" i="1"/>
  <c r="E12" i="1"/>
  <c r="E16" i="1" s="1"/>
  <c r="E18" i="1" s="1"/>
  <c r="C12" i="1"/>
  <c r="J10" i="1"/>
  <c r="J11" i="1" s="1"/>
  <c r="J12" i="1" s="1"/>
  <c r="J13" i="1" s="1"/>
  <c r="J15" i="1" s="1"/>
  <c r="J16" i="1" s="1"/>
  <c r="J17" i="1" s="1"/>
  <c r="J9" i="1"/>
  <c r="M45" i="1" l="1"/>
  <c r="M47" i="1" s="1"/>
  <c r="M44" i="1"/>
  <c r="J19" i="1"/>
  <c r="J21" i="1" s="1"/>
  <c r="M10" i="1"/>
  <c r="M12" i="1" s="1"/>
  <c r="M13" i="1" s="1"/>
  <c r="M16" i="1" s="1"/>
  <c r="C19" i="1"/>
  <c r="C21" i="1" s="1"/>
  <c r="C13" i="1"/>
  <c r="M39" i="1"/>
  <c r="C18" i="1"/>
  <c r="M19" i="1" l="1"/>
  <c r="M21" i="1" s="1"/>
  <c r="M18" i="1"/>
</calcChain>
</file>

<file path=xl/sharedStrings.xml><?xml version="1.0" encoding="utf-8"?>
<sst xmlns="http://schemas.openxmlformats.org/spreadsheetml/2006/main" count="95" uniqueCount="53">
  <si>
    <t>BEGROTING BOEKJAAR 20-21</t>
  </si>
  <si>
    <t>BALANS</t>
  </si>
  <si>
    <t>BEGROTING 20/21</t>
  </si>
  <si>
    <t>PROGNOSE BALANS 20-21</t>
  </si>
  <si>
    <t>Periode</t>
  </si>
  <si>
    <t xml:space="preserve">      1-8-2019 / 1-9-2020</t>
  </si>
  <si>
    <t>Inkomsten</t>
  </si>
  <si>
    <t xml:space="preserve">          1-9-2020 / 1-9-2021</t>
  </si>
  <si>
    <t>Bestemming</t>
  </si>
  <si>
    <t>Kosten</t>
  </si>
  <si>
    <t>Saldo</t>
  </si>
  <si>
    <t xml:space="preserve">Saldo </t>
  </si>
  <si>
    <t>Activa</t>
  </si>
  <si>
    <t>Bankkosten</t>
  </si>
  <si>
    <t>Bankrekening</t>
  </si>
  <si>
    <t>Sinterklaas</t>
  </si>
  <si>
    <t>Spaarrekening</t>
  </si>
  <si>
    <t>ALV 2021</t>
  </si>
  <si>
    <t>Attenties</t>
  </si>
  <si>
    <t>Mutatie 19/20</t>
  </si>
  <si>
    <t>Diploma-uitreiking</t>
  </si>
  <si>
    <t>Mutatie 20/21</t>
  </si>
  <si>
    <t>Passiva</t>
  </si>
  <si>
    <t>LeCo/GSA/Elma/ZGB</t>
  </si>
  <si>
    <t>Algemene reserves</t>
  </si>
  <si>
    <t>Musical/Mediatheek</t>
  </si>
  <si>
    <t>Reservering Lustrum</t>
  </si>
  <si>
    <t>Onvoorzien</t>
  </si>
  <si>
    <t>Totaal</t>
  </si>
  <si>
    <t>Mutatie Alg reserves</t>
  </si>
  <si>
    <t>Mutatie res Lustrum</t>
  </si>
  <si>
    <t>Saldo mutaties</t>
  </si>
  <si>
    <t xml:space="preserve">Totaal </t>
  </si>
  <si>
    <r>
      <rPr>
        <b/>
        <sz val="8"/>
        <color theme="1"/>
        <rFont val="Calibri"/>
        <family val="2"/>
        <scheme val="minor"/>
      </rPr>
      <t>N.B.</t>
    </r>
    <r>
      <rPr>
        <sz val="8"/>
        <color theme="1"/>
        <rFont val="Calibri"/>
        <family val="2"/>
        <scheme val="minor"/>
      </rPr>
      <t xml:space="preserve"> Inkomsten 20/21 uitsluitend €700 = bijdrage school voor Examenuitreiking. Ouderbijdrage van €25 per ouder </t>
    </r>
  </si>
  <si>
    <t>wordt, zoals met de ouders gecommuniceerd, niet geïnd vanwege grote reserve bij Ouderraad uit voorgaande ja-</t>
  </si>
  <si>
    <t xml:space="preserve">ren en vanwege verminderde activiteiten vanwege Covid. Begrote kosten gaan daarmee ten laste van de reserves. </t>
  </si>
  <si>
    <t>REALISATIE BOEKJAAR 20-21</t>
  </si>
  <si>
    <t>BALANS PER 1-9-2020</t>
  </si>
  <si>
    <t>REALISATIE 20-21</t>
  </si>
  <si>
    <t>BALANS PER 1-9-2021</t>
  </si>
  <si>
    <t xml:space="preserve">   1-9-2020 / 1-9-2021</t>
  </si>
  <si>
    <t>Diploma-uitr. 19/20</t>
  </si>
  <si>
    <t>Elma/Mediatheek</t>
  </si>
  <si>
    <t>Magazine &amp; The Game</t>
  </si>
  <si>
    <t>Diploma-uitr. 20/21</t>
  </si>
  <si>
    <t>Reservering lustrum</t>
  </si>
  <si>
    <t xml:space="preserve">en vanwege verminderde activiteiten vanwege Covid. Kosten 2020-2021 zijn ten laste van de reserves gebracht. </t>
  </si>
  <si>
    <t xml:space="preserve">Kascommissie 2020-2021: </t>
  </si>
  <si>
    <t>Gert van Klinken</t>
  </si>
  <si>
    <t>akkoord</t>
  </si>
  <si>
    <r>
      <rPr>
        <b/>
        <sz val="8"/>
        <color theme="1"/>
        <rFont val="Calibri"/>
        <family val="2"/>
        <scheme val="minor"/>
      </rPr>
      <t>N.B.</t>
    </r>
    <r>
      <rPr>
        <sz val="8"/>
        <color theme="1"/>
        <rFont val="Calibri"/>
        <family val="2"/>
        <scheme val="minor"/>
      </rPr>
      <t xml:space="preserve"> Inkomsten 20/21 waren €625,= vanuit de school voor toch betaalde ouderbijdrage. De €25 per ouder was zoals</t>
    </r>
  </si>
  <si>
    <t xml:space="preserve">eerder gecommuniceerd, in 20-21 niet gevraagd aan de ouders vanwege de grote reserves bij de Ouderraad </t>
  </si>
  <si>
    <t>Ruud Oerlemans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</si>
</sst>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"/>
    <numFmt numFmtId="165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3" borderId="3" xfId="0" applyFill="1" applyBorder="1"/>
    <xf numFmtId="0" fontId="2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3" borderId="1" xfId="0" applyFont="1" applyFill="1" applyBorder="1"/>
    <xf numFmtId="44" fontId="6" fillId="3" borderId="2" xfId="1" applyFont="1" applyFill="1" applyBorder="1"/>
    <xf numFmtId="44" fontId="6" fillId="3" borderId="3" xfId="1" applyFont="1" applyFill="1" applyBorder="1"/>
    <xf numFmtId="0" fontId="7" fillId="0" borderId="0" xfId="0" applyFont="1"/>
    <xf numFmtId="164" fontId="7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right"/>
    </xf>
    <xf numFmtId="44" fontId="0" fillId="0" borderId="0" xfId="1" applyFont="1"/>
    <xf numFmtId="0" fontId="8" fillId="0" borderId="0" xfId="0" applyFont="1"/>
    <xf numFmtId="0" fontId="6" fillId="4" borderId="1" xfId="0" applyFont="1" applyFill="1" applyBorder="1"/>
    <xf numFmtId="14" fontId="6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165" fontId="8" fillId="0" borderId="4" xfId="0" applyNumberFormat="1" applyFont="1" applyBorder="1"/>
    <xf numFmtId="0" fontId="9" fillId="0" borderId="1" xfId="0" applyFont="1" applyBorder="1"/>
    <xf numFmtId="0" fontId="8" fillId="0" borderId="2" xfId="0" applyFont="1" applyBorder="1"/>
    <xf numFmtId="0" fontId="8" fillId="0" borderId="3" xfId="0" applyFont="1" applyBorder="1"/>
    <xf numFmtId="44" fontId="8" fillId="3" borderId="0" xfId="1" applyFont="1" applyFill="1"/>
    <xf numFmtId="44" fontId="8" fillId="0" borderId="0" xfId="1" applyFont="1"/>
    <xf numFmtId="44" fontId="8" fillId="0" borderId="0" xfId="0" applyNumberFormat="1" applyFont="1"/>
    <xf numFmtId="0" fontId="8" fillId="0" borderId="1" xfId="0" applyFont="1" applyBorder="1"/>
    <xf numFmtId="44" fontId="9" fillId="3" borderId="2" xfId="1" applyFont="1" applyFill="1" applyBorder="1"/>
    <xf numFmtId="44" fontId="9" fillId="0" borderId="2" xfId="1" applyFont="1" applyBorder="1"/>
    <xf numFmtId="44" fontId="9" fillId="0" borderId="3" xfId="1" applyFont="1" applyBorder="1"/>
    <xf numFmtId="44" fontId="8" fillId="0" borderId="2" xfId="1" applyFont="1" applyBorder="1"/>
    <xf numFmtId="44" fontId="8" fillId="0" borderId="3" xfId="1" applyFont="1" applyBorder="1"/>
    <xf numFmtId="44" fontId="9" fillId="0" borderId="2" xfId="1" applyFont="1" applyFill="1" applyBorder="1"/>
    <xf numFmtId="44" fontId="9" fillId="0" borderId="3" xfId="1" applyFont="1" applyFill="1" applyBorder="1"/>
    <xf numFmtId="0" fontId="8" fillId="3" borderId="5" xfId="0" applyFont="1" applyFill="1" applyBorder="1" applyAlignment="1">
      <alignment horizontal="left"/>
    </xf>
    <xf numFmtId="165" fontId="8" fillId="3" borderId="6" xfId="0" applyNumberFormat="1" applyFont="1" applyFill="1" applyBorder="1"/>
    <xf numFmtId="165" fontId="8" fillId="3" borderId="7" xfId="0" applyNumberFormat="1" applyFont="1" applyFill="1" applyBorder="1"/>
    <xf numFmtId="44" fontId="9" fillId="0" borderId="0" xfId="1" applyFont="1"/>
    <xf numFmtId="44" fontId="8" fillId="3" borderId="0" xfId="0" applyNumberFormat="1" applyFont="1" applyFill="1"/>
    <xf numFmtId="0" fontId="9" fillId="0" borderId="8" xfId="0" applyFont="1" applyBorder="1" applyAlignment="1">
      <alignment horizontal="left"/>
    </xf>
    <xf numFmtId="165" fontId="9" fillId="0" borderId="9" xfId="0" applyNumberFormat="1" applyFont="1" applyBorder="1"/>
    <xf numFmtId="14" fontId="2" fillId="0" borderId="0" xfId="0" applyNumberFormat="1" applyFont="1" applyAlignment="1">
      <alignment horizontal="center"/>
    </xf>
    <xf numFmtId="44" fontId="7" fillId="0" borderId="0" xfId="1" applyFont="1"/>
    <xf numFmtId="14" fontId="6" fillId="4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/>
    <xf numFmtId="0" fontId="8" fillId="0" borderId="10" xfId="0" applyFont="1" applyBorder="1" applyAlignment="1">
      <alignment horizontal="left"/>
    </xf>
    <xf numFmtId="165" fontId="8" fillId="0" borderId="10" xfId="0" applyNumberFormat="1" applyFont="1" applyBorder="1"/>
    <xf numFmtId="0" fontId="8" fillId="0" borderId="11" xfId="0" applyFont="1" applyBorder="1" applyAlignment="1">
      <alignment horizontal="left"/>
    </xf>
    <xf numFmtId="165" fontId="8" fillId="0" borderId="11" xfId="0" applyNumberFormat="1" applyFont="1" applyBorder="1"/>
    <xf numFmtId="0" fontId="9" fillId="3" borderId="8" xfId="0" applyFont="1" applyFill="1" applyBorder="1" applyAlignment="1">
      <alignment horizontal="left"/>
    </xf>
    <xf numFmtId="165" fontId="9" fillId="3" borderId="9" xfId="0" applyNumberFormat="1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2525-5B50-43CE-B70D-7971F6C2DEE5}">
  <dimension ref="A1:S89"/>
  <sheetViews>
    <sheetView tabSelected="1" workbookViewId="0"/>
  </sheetViews>
  <sheetFormatPr defaultColWidth="8.6640625" defaultRowHeight="14.4" x14ac:dyDescent="0.3"/>
  <cols>
    <col min="1" max="1" width="1.6640625" customWidth="1"/>
    <col min="2" max="2" width="15" customWidth="1"/>
    <col min="3" max="3" width="9.6640625" customWidth="1"/>
    <col min="4" max="4" width="2.109375" customWidth="1"/>
    <col min="5" max="5" width="10.109375" customWidth="1"/>
    <col min="6" max="6" width="2" customWidth="1"/>
    <col min="7" max="7" width="15.6640625" customWidth="1"/>
    <col min="8" max="8" width="2.109375" customWidth="1"/>
    <col min="11" max="11" width="1.44140625" customWidth="1"/>
    <col min="12" max="12" width="15.33203125" customWidth="1"/>
    <col min="13" max="13" width="10.88671875" customWidth="1"/>
    <col min="14" max="14" width="3.5546875" customWidth="1"/>
    <col min="15" max="15" width="10.33203125" customWidth="1"/>
    <col min="16" max="16" width="9.5546875" bestFit="1" customWidth="1"/>
  </cols>
  <sheetData>
    <row r="1" spans="2:16" ht="25.8" x14ac:dyDescent="0.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ht="4.5" customHeight="1" thickBot="1" x14ac:dyDescent="0.35"/>
    <row r="3" spans="2:16" ht="15" customHeight="1" thickBot="1" x14ac:dyDescent="0.35">
      <c r="B3" s="59" t="s">
        <v>1</v>
      </c>
      <c r="C3" s="60"/>
      <c r="D3" s="60"/>
      <c r="E3" s="3"/>
      <c r="G3" s="59" t="s">
        <v>2</v>
      </c>
      <c r="H3" s="60"/>
      <c r="I3" s="60"/>
      <c r="J3" s="3"/>
      <c r="K3" s="4"/>
      <c r="L3" s="59" t="s">
        <v>3</v>
      </c>
      <c r="M3" s="60"/>
      <c r="N3" s="60"/>
      <c r="O3" s="3"/>
    </row>
    <row r="4" spans="2:16" ht="5.25" customHeight="1" thickBot="1" x14ac:dyDescent="0.4">
      <c r="B4" s="5"/>
      <c r="H4" s="6"/>
      <c r="I4" s="6"/>
      <c r="J4" s="6"/>
      <c r="L4" s="5"/>
    </row>
    <row r="5" spans="2:16" ht="15" customHeight="1" thickBot="1" x14ac:dyDescent="0.35">
      <c r="B5" s="7" t="s">
        <v>4</v>
      </c>
      <c r="C5" s="8" t="s">
        <v>5</v>
      </c>
      <c r="D5" s="8"/>
      <c r="E5" s="9"/>
      <c r="F5" s="10"/>
      <c r="G5" s="7" t="s">
        <v>6</v>
      </c>
      <c r="H5" s="11"/>
      <c r="I5" s="11"/>
      <c r="J5" s="12">
        <v>700</v>
      </c>
      <c r="K5" s="10"/>
      <c r="L5" s="7" t="s">
        <v>4</v>
      </c>
      <c r="M5" s="8" t="s">
        <v>7</v>
      </c>
      <c r="N5" s="8"/>
      <c r="O5" s="9"/>
    </row>
    <row r="6" spans="2:16" ht="3.75" customHeight="1" thickBot="1" x14ac:dyDescent="0.35">
      <c r="C6" s="13"/>
      <c r="D6" s="13"/>
      <c r="E6" s="13"/>
      <c r="M6" s="13"/>
      <c r="N6" s="13"/>
      <c r="O6" s="13"/>
    </row>
    <row r="7" spans="2:16" s="14" customFormat="1" ht="15" customHeight="1" thickBot="1" x14ac:dyDescent="0.35">
      <c r="B7" s="15"/>
      <c r="C7" s="16">
        <v>44075</v>
      </c>
      <c r="D7" s="17"/>
      <c r="E7" s="18">
        <v>43677</v>
      </c>
      <c r="F7"/>
      <c r="G7" s="7" t="s">
        <v>8</v>
      </c>
      <c r="H7" s="11"/>
      <c r="I7" s="19" t="s">
        <v>9</v>
      </c>
      <c r="J7" s="12" t="s">
        <v>10</v>
      </c>
      <c r="K7"/>
      <c r="L7" s="15" t="s">
        <v>11</v>
      </c>
      <c r="M7" s="16">
        <v>44440</v>
      </c>
      <c r="N7" s="17"/>
      <c r="O7" s="18">
        <v>44075</v>
      </c>
    </row>
    <row r="8" spans="2:16" s="14" customFormat="1" ht="4.5" customHeight="1" thickBot="1" x14ac:dyDescent="0.35">
      <c r="B8"/>
      <c r="C8" s="20"/>
      <c r="D8" s="21"/>
      <c r="E8" s="20"/>
      <c r="F8"/>
      <c r="G8" s="22"/>
      <c r="H8" s="23"/>
      <c r="I8" s="23"/>
      <c r="J8" s="23"/>
      <c r="K8"/>
      <c r="L8"/>
      <c r="M8" s="20"/>
      <c r="N8" s="21"/>
      <c r="O8" s="20"/>
    </row>
    <row r="9" spans="2:16" s="14" customFormat="1" ht="15" customHeight="1" thickBot="1" x14ac:dyDescent="0.35">
      <c r="B9" s="24" t="s">
        <v>12</v>
      </c>
      <c r="C9" s="25"/>
      <c r="D9" s="25"/>
      <c r="E9" s="26"/>
      <c r="G9" s="22" t="s">
        <v>13</v>
      </c>
      <c r="H9" s="23"/>
      <c r="I9" s="23">
        <v>150</v>
      </c>
      <c r="J9" s="23">
        <f>J5-I9</f>
        <v>550</v>
      </c>
      <c r="K9"/>
      <c r="L9" s="24" t="s">
        <v>12</v>
      </c>
      <c r="M9" s="25"/>
      <c r="N9" s="25"/>
      <c r="O9" s="26"/>
    </row>
    <row r="10" spans="2:16" s="14" customFormat="1" ht="15" customHeight="1" x14ac:dyDescent="0.3">
      <c r="B10" s="14" t="s">
        <v>14</v>
      </c>
      <c r="C10" s="27">
        <v>10370.57</v>
      </c>
      <c r="D10" s="28"/>
      <c r="E10" s="28">
        <v>13789.47</v>
      </c>
      <c r="G10" s="22" t="s">
        <v>15</v>
      </c>
      <c r="H10" s="23"/>
      <c r="I10" s="23">
        <v>300</v>
      </c>
      <c r="J10" s="23">
        <f>J9-I10</f>
        <v>250</v>
      </c>
      <c r="K10"/>
      <c r="L10" s="14" t="s">
        <v>14</v>
      </c>
      <c r="M10" s="27">
        <f>O10+2876.85+J17</f>
        <v>1447.42</v>
      </c>
      <c r="N10" s="28"/>
      <c r="O10" s="28">
        <v>10370.57</v>
      </c>
    </row>
    <row r="11" spans="2:16" s="14" customFormat="1" ht="15" customHeight="1" thickBot="1" x14ac:dyDescent="0.35">
      <c r="B11" s="14" t="s">
        <v>16</v>
      </c>
      <c r="C11" s="27">
        <v>15376.85</v>
      </c>
      <c r="D11" s="28"/>
      <c r="E11" s="28">
        <v>15376.85</v>
      </c>
      <c r="G11" s="22" t="s">
        <v>17</v>
      </c>
      <c r="H11" s="23"/>
      <c r="I11" s="23">
        <v>650</v>
      </c>
      <c r="J11" s="23">
        <f t="shared" ref="J11:J13" si="0">J10-I11</f>
        <v>-400</v>
      </c>
      <c r="K11"/>
      <c r="L11" s="14" t="s">
        <v>16</v>
      </c>
      <c r="M11" s="27">
        <v>12500</v>
      </c>
      <c r="N11" s="28"/>
      <c r="O11" s="28">
        <v>15376.85</v>
      </c>
      <c r="P11" s="29"/>
    </row>
    <row r="12" spans="2:16" s="14" customFormat="1" ht="15" customHeight="1" thickBot="1" x14ac:dyDescent="0.35">
      <c r="B12" s="30"/>
      <c r="C12" s="31">
        <f>SUM(C10:C11)</f>
        <v>25747.42</v>
      </c>
      <c r="D12" s="32"/>
      <c r="E12" s="33">
        <f>SUM(E10:E11)</f>
        <v>29166.32</v>
      </c>
      <c r="G12" s="22" t="s">
        <v>18</v>
      </c>
      <c r="H12" s="23"/>
      <c r="I12" s="23">
        <v>750</v>
      </c>
      <c r="J12" s="23">
        <f t="shared" si="0"/>
        <v>-1150</v>
      </c>
      <c r="K12"/>
      <c r="L12" s="30"/>
      <c r="M12" s="31">
        <f>SUM(M10:M11)</f>
        <v>13947.42</v>
      </c>
      <c r="N12" s="32"/>
      <c r="O12" s="33">
        <f>SUM(O10:O11)</f>
        <v>25747.42</v>
      </c>
      <c r="P12" s="29"/>
    </row>
    <row r="13" spans="2:16" s="14" customFormat="1" ht="15" customHeight="1" x14ac:dyDescent="0.3">
      <c r="B13" s="14" t="s">
        <v>19</v>
      </c>
      <c r="C13" s="27">
        <f>C12-E12</f>
        <v>-3418.9000000000015</v>
      </c>
      <c r="D13" s="28"/>
      <c r="E13" s="28"/>
      <c r="G13" s="22" t="s">
        <v>20</v>
      </c>
      <c r="H13" s="23"/>
      <c r="I13" s="23">
        <v>5000</v>
      </c>
      <c r="J13" s="23">
        <f t="shared" si="0"/>
        <v>-6150</v>
      </c>
      <c r="K13"/>
      <c r="L13" s="14" t="s">
        <v>21</v>
      </c>
      <c r="M13" s="27">
        <f>M12-O12</f>
        <v>-11799.999999999998</v>
      </c>
      <c r="N13" s="28"/>
      <c r="O13" s="28"/>
    </row>
    <row r="14" spans="2:16" s="14" customFormat="1" ht="3.75" customHeight="1" thickBot="1" x14ac:dyDescent="0.35">
      <c r="G14" s="22"/>
      <c r="H14" s="23"/>
      <c r="I14" s="23"/>
      <c r="J14" s="23"/>
      <c r="K14"/>
    </row>
    <row r="15" spans="2:16" s="14" customFormat="1" ht="15" customHeight="1" thickBot="1" x14ac:dyDescent="0.35">
      <c r="B15" s="24" t="s">
        <v>22</v>
      </c>
      <c r="C15" s="34"/>
      <c r="D15" s="34"/>
      <c r="E15" s="35"/>
      <c r="G15" s="22" t="s">
        <v>23</v>
      </c>
      <c r="H15" s="23"/>
      <c r="I15" s="23">
        <v>2000</v>
      </c>
      <c r="J15" s="23">
        <f>J13-I15</f>
        <v>-8150</v>
      </c>
      <c r="K15"/>
      <c r="L15" s="24" t="s">
        <v>22</v>
      </c>
      <c r="M15" s="34"/>
      <c r="N15" s="34"/>
      <c r="O15" s="35"/>
    </row>
    <row r="16" spans="2:16" s="14" customFormat="1" ht="15" customHeight="1" x14ac:dyDescent="0.3">
      <c r="B16" s="14" t="s">
        <v>24</v>
      </c>
      <c r="C16" s="27">
        <f>C12-C17</f>
        <v>23747.42</v>
      </c>
      <c r="D16" s="28"/>
      <c r="E16" s="28">
        <f>E12-E17</f>
        <v>28166.32</v>
      </c>
      <c r="G16" s="22" t="s">
        <v>25</v>
      </c>
      <c r="H16" s="23"/>
      <c r="I16" s="23">
        <v>2000</v>
      </c>
      <c r="J16" s="23">
        <f>J15-I16</f>
        <v>-10150</v>
      </c>
      <c r="K16"/>
      <c r="L16" s="14" t="s">
        <v>24</v>
      </c>
      <c r="M16" s="27">
        <f>O18-M17+M13</f>
        <v>10947.42</v>
      </c>
      <c r="N16" s="28"/>
      <c r="O16" s="28">
        <f>O12-O17</f>
        <v>23747.42</v>
      </c>
    </row>
    <row r="17" spans="1:15" s="14" customFormat="1" ht="15" customHeight="1" thickBot="1" x14ac:dyDescent="0.35">
      <c r="B17" s="14" t="s">
        <v>26</v>
      </c>
      <c r="C17" s="27">
        <v>2000</v>
      </c>
      <c r="D17" s="28"/>
      <c r="E17" s="28">
        <v>1000</v>
      </c>
      <c r="G17" s="22" t="s">
        <v>27</v>
      </c>
      <c r="H17" s="23"/>
      <c r="I17" s="23">
        <v>1650</v>
      </c>
      <c r="J17" s="23">
        <f>J16-I17</f>
        <v>-11800</v>
      </c>
      <c r="K17"/>
      <c r="L17" s="14" t="s">
        <v>26</v>
      </c>
      <c r="M17" s="27">
        <f>O17+1000</f>
        <v>3000</v>
      </c>
      <c r="N17" s="28"/>
      <c r="O17" s="28">
        <v>2000</v>
      </c>
    </row>
    <row r="18" spans="1:15" s="14" customFormat="1" ht="15" customHeight="1" thickBot="1" x14ac:dyDescent="0.35">
      <c r="B18" s="24" t="s">
        <v>28</v>
      </c>
      <c r="C18" s="31">
        <f>SUM(C16:C17)</f>
        <v>25747.42</v>
      </c>
      <c r="D18" s="36"/>
      <c r="E18" s="37">
        <f>SUM(E16:E17)</f>
        <v>29166.32</v>
      </c>
      <c r="G18" s="38"/>
      <c r="H18" s="39"/>
      <c r="I18" s="39"/>
      <c r="J18" s="40"/>
      <c r="K18"/>
      <c r="L18" s="24" t="s">
        <v>28</v>
      </c>
      <c r="M18" s="31">
        <f>SUM(M16:M17)</f>
        <v>13947.42</v>
      </c>
      <c r="N18" s="36"/>
      <c r="O18" s="37">
        <f>SUM(O16:O17)</f>
        <v>25747.42</v>
      </c>
    </row>
    <row r="19" spans="1:15" s="14" customFormat="1" ht="15" customHeight="1" x14ac:dyDescent="0.2">
      <c r="B19" s="14" t="s">
        <v>29</v>
      </c>
      <c r="C19" s="27">
        <f>C16-E16</f>
        <v>-4418.9000000000015</v>
      </c>
      <c r="D19" s="41"/>
      <c r="E19" s="41"/>
      <c r="G19" s="22" t="s">
        <v>26</v>
      </c>
      <c r="H19" s="23"/>
      <c r="I19" s="23">
        <v>0</v>
      </c>
      <c r="J19" s="23">
        <f>J17-I19</f>
        <v>-11800</v>
      </c>
      <c r="L19" s="14" t="s">
        <v>29</v>
      </c>
      <c r="M19" s="27">
        <f>M16-O16</f>
        <v>-12799.999999999998</v>
      </c>
      <c r="N19" s="41"/>
      <c r="O19" s="41"/>
    </row>
    <row r="20" spans="1:15" s="14" customFormat="1" ht="15" customHeight="1" thickBot="1" x14ac:dyDescent="0.25">
      <c r="B20" s="14" t="s">
        <v>30</v>
      </c>
      <c r="C20" s="42">
        <f>C17-E17</f>
        <v>1000</v>
      </c>
      <c r="G20" s="22"/>
      <c r="H20" s="23"/>
      <c r="I20" s="23"/>
      <c r="J20" s="23"/>
      <c r="L20" s="14" t="s">
        <v>30</v>
      </c>
      <c r="M20" s="42">
        <f>M17-O17</f>
        <v>1000</v>
      </c>
    </row>
    <row r="21" spans="1:15" s="14" customFormat="1" ht="15" customHeight="1" thickBot="1" x14ac:dyDescent="0.25">
      <c r="B21" s="14" t="s">
        <v>31</v>
      </c>
      <c r="C21" s="42">
        <f>C19+C20</f>
        <v>-3418.9000000000015</v>
      </c>
      <c r="G21" s="43" t="s">
        <v>32</v>
      </c>
      <c r="H21" s="44"/>
      <c r="I21" s="44">
        <f>SUM(I9:I20)</f>
        <v>12500</v>
      </c>
      <c r="J21" s="44">
        <f>J19</f>
        <v>-11800</v>
      </c>
      <c r="L21" s="14" t="s">
        <v>31</v>
      </c>
      <c r="M21" s="42">
        <f>M19+M20</f>
        <v>-11799.999999999998</v>
      </c>
    </row>
    <row r="22" spans="1:15" s="14" customFormat="1" ht="15" customHeight="1" x14ac:dyDescent="0.2"/>
    <row r="23" spans="1:15" s="14" customFormat="1" ht="15" customHeight="1" x14ac:dyDescent="0.2">
      <c r="G23" s="14" t="s">
        <v>33</v>
      </c>
    </row>
    <row r="24" spans="1:15" s="14" customFormat="1" ht="15" customHeight="1" x14ac:dyDescent="0.2">
      <c r="G24" s="14" t="s">
        <v>34</v>
      </c>
    </row>
    <row r="25" spans="1:15" s="14" customFormat="1" ht="15" customHeight="1" x14ac:dyDescent="0.2">
      <c r="G25" s="14" t="s">
        <v>35</v>
      </c>
    </row>
    <row r="26" spans="1:15" ht="15" customHeight="1" x14ac:dyDescent="0.3"/>
    <row r="27" spans="1:15" ht="25.8" x14ac:dyDescent="0.5">
      <c r="A27" s="14"/>
      <c r="B27" s="1" t="s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3.75" customHeight="1" thickBot="1" x14ac:dyDescent="0.35"/>
    <row r="29" spans="1:15" s="14" customFormat="1" ht="15" customHeight="1" thickBot="1" x14ac:dyDescent="0.35">
      <c r="B29" s="61" t="s">
        <v>37</v>
      </c>
      <c r="C29" s="62"/>
      <c r="D29" s="62"/>
      <c r="E29" s="3"/>
      <c r="F29"/>
      <c r="G29" s="61" t="s">
        <v>38</v>
      </c>
      <c r="H29" s="62"/>
      <c r="I29" s="62"/>
      <c r="J29" s="3"/>
      <c r="K29" s="4"/>
      <c r="L29" s="61" t="s">
        <v>39</v>
      </c>
      <c r="M29" s="62"/>
      <c r="N29" s="62"/>
      <c r="O29" s="3"/>
    </row>
    <row r="30" spans="1:15" s="14" customFormat="1" ht="4.5" customHeight="1" thickBot="1" x14ac:dyDescent="0.35">
      <c r="B30"/>
      <c r="C30" s="45"/>
      <c r="D30" s="21"/>
      <c r="E30" s="45"/>
      <c r="F30"/>
      <c r="G30"/>
      <c r="H30"/>
      <c r="I30"/>
      <c r="J30"/>
      <c r="K30"/>
      <c r="L30"/>
      <c r="M30" s="45"/>
      <c r="N30" s="21"/>
      <c r="O30" s="45"/>
    </row>
    <row r="31" spans="1:15" s="14" customFormat="1" ht="15" customHeight="1" thickBot="1" x14ac:dyDescent="0.3">
      <c r="B31" s="7"/>
      <c r="C31" s="8"/>
      <c r="D31" s="8"/>
      <c r="E31" s="9"/>
      <c r="F31" s="10"/>
      <c r="G31" s="7" t="s">
        <v>6</v>
      </c>
      <c r="H31" s="11"/>
      <c r="I31" s="11"/>
      <c r="J31" s="12">
        <f>625</f>
        <v>625</v>
      </c>
      <c r="K31" s="10"/>
      <c r="L31" s="7" t="s">
        <v>4</v>
      </c>
      <c r="M31" s="8" t="s">
        <v>40</v>
      </c>
      <c r="N31" s="8"/>
      <c r="O31" s="9"/>
    </row>
    <row r="32" spans="1:15" s="14" customFormat="1" ht="4.5" customHeight="1" thickBot="1" x14ac:dyDescent="0.3">
      <c r="B32" s="10"/>
      <c r="C32" s="46"/>
      <c r="D32" s="46"/>
      <c r="E32" s="46"/>
      <c r="F32" s="10"/>
      <c r="G32" s="10"/>
      <c r="H32" s="10"/>
      <c r="I32" s="10"/>
      <c r="J32" s="10"/>
      <c r="K32" s="10"/>
      <c r="L32" s="10"/>
      <c r="M32" s="46"/>
      <c r="N32" s="46"/>
      <c r="O32" s="46"/>
    </row>
    <row r="33" spans="2:19" s="14" customFormat="1" ht="15" customHeight="1" thickBot="1" x14ac:dyDescent="0.3">
      <c r="B33" s="7"/>
      <c r="C33" s="47">
        <v>44075</v>
      </c>
      <c r="D33" s="48"/>
      <c r="E33" s="49"/>
      <c r="F33" s="10"/>
      <c r="G33" s="7" t="s">
        <v>8</v>
      </c>
      <c r="H33" s="11"/>
      <c r="I33" s="19" t="s">
        <v>9</v>
      </c>
      <c r="J33" s="12" t="s">
        <v>10</v>
      </c>
      <c r="K33" s="10"/>
      <c r="L33" s="7"/>
      <c r="M33" s="16">
        <v>44440</v>
      </c>
      <c r="N33" s="48"/>
      <c r="O33" s="49">
        <v>44075</v>
      </c>
    </row>
    <row r="34" spans="2:19" s="14" customFormat="1" ht="3.75" customHeight="1" thickBot="1" x14ac:dyDescent="0.25">
      <c r="C34" s="50"/>
      <c r="D34" s="51"/>
      <c r="E34" s="50"/>
      <c r="M34" s="50"/>
      <c r="N34" s="51"/>
      <c r="O34" s="50"/>
    </row>
    <row r="35" spans="2:19" s="14" customFormat="1" ht="15" customHeight="1" thickBot="1" x14ac:dyDescent="0.25">
      <c r="B35" s="24" t="s">
        <v>12</v>
      </c>
      <c r="C35" s="25"/>
      <c r="D35" s="25"/>
      <c r="E35" s="26"/>
      <c r="G35" s="22" t="s">
        <v>13</v>
      </c>
      <c r="H35" s="23"/>
      <c r="I35" s="23">
        <v>105</v>
      </c>
      <c r="J35" s="23">
        <f>J31-I35</f>
        <v>520</v>
      </c>
      <c r="L35" s="24" t="s">
        <v>12</v>
      </c>
      <c r="M35" s="25"/>
      <c r="N35" s="25"/>
      <c r="O35" s="26"/>
    </row>
    <row r="36" spans="2:19" s="14" customFormat="1" ht="15" customHeight="1" x14ac:dyDescent="0.2">
      <c r="B36" s="14" t="s">
        <v>14</v>
      </c>
      <c r="C36" s="27">
        <v>10370.57</v>
      </c>
      <c r="D36" s="28"/>
      <c r="E36" s="28"/>
      <c r="G36" s="22" t="s">
        <v>41</v>
      </c>
      <c r="H36" s="23"/>
      <c r="I36" s="23">
        <f>286.13+342.37</f>
        <v>628.5</v>
      </c>
      <c r="J36" s="23">
        <f>J35-I36</f>
        <v>-108.5</v>
      </c>
      <c r="L36" s="14" t="s">
        <v>14</v>
      </c>
      <c r="M36" s="27">
        <v>1586.51</v>
      </c>
      <c r="N36" s="28"/>
      <c r="O36" s="28">
        <v>10370.57</v>
      </c>
    </row>
    <row r="37" spans="2:19" s="14" customFormat="1" ht="15" customHeight="1" thickBot="1" x14ac:dyDescent="0.25">
      <c r="B37" s="14" t="s">
        <v>16</v>
      </c>
      <c r="C37" s="27">
        <v>15376.85</v>
      </c>
      <c r="D37" s="28"/>
      <c r="E37" s="28"/>
      <c r="G37" s="22" t="s">
        <v>17</v>
      </c>
      <c r="H37" s="23"/>
      <c r="I37" s="23">
        <v>0</v>
      </c>
      <c r="J37" s="23">
        <f t="shared" ref="J37:J39" si="1">J36-I37</f>
        <v>-108.5</v>
      </c>
      <c r="L37" s="14" t="s">
        <v>16</v>
      </c>
      <c r="M37" s="27">
        <v>12500</v>
      </c>
      <c r="N37" s="28"/>
      <c r="O37" s="28">
        <v>15376.85</v>
      </c>
    </row>
    <row r="38" spans="2:19" ht="15" customHeight="1" thickBot="1" x14ac:dyDescent="0.35">
      <c r="B38" s="30"/>
      <c r="C38" s="31">
        <f>SUM(C36:C37)</f>
        <v>25747.42</v>
      </c>
      <c r="D38" s="32"/>
      <c r="E38" s="33"/>
      <c r="F38" s="14"/>
      <c r="G38" s="22" t="s">
        <v>15</v>
      </c>
      <c r="H38" s="23"/>
      <c r="I38" s="23">
        <v>288</v>
      </c>
      <c r="J38" s="23">
        <f t="shared" si="1"/>
        <v>-396.5</v>
      </c>
      <c r="K38" s="14"/>
      <c r="L38" s="30"/>
      <c r="M38" s="31">
        <f>SUM(M36:M37)</f>
        <v>14086.51</v>
      </c>
      <c r="N38" s="32"/>
      <c r="O38" s="33">
        <f>SUM(O36:O37)</f>
        <v>25747.42</v>
      </c>
      <c r="P38" s="14"/>
      <c r="Q38" s="14"/>
      <c r="R38" s="14"/>
      <c r="S38" s="14"/>
    </row>
    <row r="39" spans="2:19" ht="15" customHeight="1" x14ac:dyDescent="0.3">
      <c r="B39" s="14"/>
      <c r="C39" s="14"/>
      <c r="D39" s="28"/>
      <c r="E39" s="28"/>
      <c r="F39" s="14"/>
      <c r="G39" s="22" t="s">
        <v>18</v>
      </c>
      <c r="H39" s="23"/>
      <c r="I39" s="23">
        <v>385</v>
      </c>
      <c r="J39" s="23">
        <f t="shared" si="1"/>
        <v>-781.5</v>
      </c>
      <c r="K39" s="14"/>
      <c r="L39" s="14" t="s">
        <v>21</v>
      </c>
      <c r="M39" s="27">
        <f>M38-O38</f>
        <v>-11660.909999999998</v>
      </c>
      <c r="N39" s="28"/>
      <c r="O39" s="28"/>
      <c r="P39" s="14"/>
      <c r="Q39" s="14"/>
      <c r="R39" s="14"/>
      <c r="S39" s="14"/>
    </row>
    <row r="40" spans="2:19" ht="5.25" customHeight="1" thickBot="1" x14ac:dyDescent="0.35">
      <c r="B40" s="14"/>
      <c r="C40" s="14"/>
      <c r="D40" s="14"/>
      <c r="E40" s="14"/>
      <c r="F40" s="14"/>
      <c r="G40" s="22"/>
      <c r="H40" s="23"/>
      <c r="I40" s="23"/>
      <c r="J40" s="23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5" customHeight="1" thickBot="1" x14ac:dyDescent="0.35">
      <c r="B41" s="24" t="s">
        <v>22</v>
      </c>
      <c r="C41" s="34"/>
      <c r="D41" s="34"/>
      <c r="E41" s="35"/>
      <c r="F41" s="14"/>
      <c r="G41" s="22" t="s">
        <v>42</v>
      </c>
      <c r="H41" s="23"/>
      <c r="I41" s="23">
        <v>4000</v>
      </c>
      <c r="J41" s="23">
        <f>J39-I41</f>
        <v>-4781.5</v>
      </c>
      <c r="K41" s="14"/>
      <c r="L41" s="24" t="s">
        <v>22</v>
      </c>
      <c r="M41" s="52"/>
      <c r="N41" s="34"/>
      <c r="O41" s="35"/>
      <c r="P41" s="14"/>
      <c r="Q41" s="14"/>
      <c r="R41" s="14"/>
      <c r="S41" s="14"/>
    </row>
    <row r="42" spans="2:19" ht="15" customHeight="1" x14ac:dyDescent="0.3">
      <c r="B42" s="14" t="s">
        <v>24</v>
      </c>
      <c r="C42" s="27">
        <f>C38-C43</f>
        <v>23747.42</v>
      </c>
      <c r="D42" s="28"/>
      <c r="E42" s="28">
        <f>E38-E43</f>
        <v>-1000</v>
      </c>
      <c r="F42" s="14"/>
      <c r="G42" s="22" t="s">
        <v>43</v>
      </c>
      <c r="H42" s="23"/>
      <c r="I42" s="23">
        <v>1420</v>
      </c>
      <c r="J42" s="23">
        <f t="shared" ref="J42:J44" si="2">J41-I42</f>
        <v>-6201.5</v>
      </c>
      <c r="K42" s="14"/>
      <c r="L42" s="14" t="s">
        <v>24</v>
      </c>
      <c r="M42" s="27">
        <f>M38-M43</f>
        <v>11086.51</v>
      </c>
      <c r="N42" s="28"/>
      <c r="O42" s="28">
        <f>O38-O43</f>
        <v>23747.42</v>
      </c>
      <c r="P42" s="14"/>
      <c r="Q42" s="14"/>
      <c r="R42" s="14"/>
      <c r="S42" s="14"/>
    </row>
    <row r="43" spans="2:19" ht="15" customHeight="1" thickBot="1" x14ac:dyDescent="0.35">
      <c r="B43" s="14" t="s">
        <v>26</v>
      </c>
      <c r="C43" s="27">
        <v>2000</v>
      </c>
      <c r="D43" s="28"/>
      <c r="E43" s="28">
        <v>1000</v>
      </c>
      <c r="F43" s="14"/>
      <c r="G43" s="22" t="s">
        <v>44</v>
      </c>
      <c r="H43" s="23"/>
      <c r="I43" s="23">
        <v>5459.68</v>
      </c>
      <c r="J43" s="23">
        <f t="shared" si="2"/>
        <v>-11661.18</v>
      </c>
      <c r="K43" s="14"/>
      <c r="L43" s="14" t="s">
        <v>26</v>
      </c>
      <c r="M43" s="27">
        <v>3000</v>
      </c>
      <c r="N43" s="28"/>
      <c r="O43" s="28">
        <v>2000</v>
      </c>
      <c r="P43" s="14"/>
      <c r="Q43" s="14"/>
      <c r="R43" s="14"/>
      <c r="S43" s="14"/>
    </row>
    <row r="44" spans="2:19" ht="15" customHeight="1" thickBot="1" x14ac:dyDescent="0.35">
      <c r="B44" s="24" t="s">
        <v>28</v>
      </c>
      <c r="C44" s="31">
        <f>SUM(C42:C43)</f>
        <v>25747.42</v>
      </c>
      <c r="D44" s="36"/>
      <c r="E44" s="37">
        <f>SUM(E42:E43)</f>
        <v>0</v>
      </c>
      <c r="F44" s="14"/>
      <c r="G44" s="53" t="s">
        <v>27</v>
      </c>
      <c r="H44" s="54"/>
      <c r="I44" s="54">
        <v>0</v>
      </c>
      <c r="J44" s="23">
        <f t="shared" si="2"/>
        <v>-11661.18</v>
      </c>
      <c r="K44" s="14"/>
      <c r="L44" s="24" t="s">
        <v>28</v>
      </c>
      <c r="M44" s="31">
        <f>SUM(M42:M43)</f>
        <v>14086.51</v>
      </c>
      <c r="N44" s="36"/>
      <c r="O44" s="37">
        <f>SUM(O42:O43)</f>
        <v>25747.42</v>
      </c>
      <c r="P44" s="14"/>
      <c r="Q44" s="14"/>
      <c r="R44" s="14"/>
      <c r="S44" s="14"/>
    </row>
    <row r="45" spans="2:19" ht="15" customHeight="1" x14ac:dyDescent="0.3">
      <c r="B45" s="41"/>
      <c r="C45" s="41"/>
      <c r="D45" s="41"/>
      <c r="E45" s="41"/>
      <c r="F45" s="14"/>
      <c r="G45" s="38"/>
      <c r="H45" s="39"/>
      <c r="I45" s="39"/>
      <c r="J45" s="40"/>
      <c r="K45" s="14"/>
      <c r="L45" s="14" t="s">
        <v>29</v>
      </c>
      <c r="M45" s="27">
        <f>M42-O42</f>
        <v>-12660.909999999998</v>
      </c>
      <c r="N45" s="41"/>
      <c r="O45" s="41"/>
      <c r="P45" s="14"/>
      <c r="Q45" s="14"/>
      <c r="R45" s="14"/>
      <c r="S45" s="14"/>
    </row>
    <row r="46" spans="2:19" ht="15" customHeight="1" thickBot="1" x14ac:dyDescent="0.35">
      <c r="B46" s="14"/>
      <c r="C46" s="14"/>
      <c r="D46" s="14"/>
      <c r="E46" s="14"/>
      <c r="F46" s="14"/>
      <c r="G46" s="55" t="s">
        <v>45</v>
      </c>
      <c r="H46" s="56"/>
      <c r="I46" s="56">
        <v>1000</v>
      </c>
      <c r="J46" s="56">
        <f>J44-I46</f>
        <v>-12661.18</v>
      </c>
      <c r="K46" s="14"/>
      <c r="L46" s="14" t="s">
        <v>30</v>
      </c>
      <c r="M46" s="42">
        <f>M43-O43</f>
        <v>1000</v>
      </c>
      <c r="N46" s="14"/>
      <c r="O46" s="14"/>
      <c r="P46" s="14"/>
      <c r="Q46" s="14"/>
      <c r="R46" s="14"/>
      <c r="S46" s="14"/>
    </row>
    <row r="47" spans="2:19" ht="15" customHeight="1" thickBot="1" x14ac:dyDescent="0.35">
      <c r="B47" s="14"/>
      <c r="C47" s="14"/>
      <c r="D47" s="14"/>
      <c r="E47" s="14"/>
      <c r="F47" s="14"/>
      <c r="G47" s="57" t="s">
        <v>32</v>
      </c>
      <c r="H47" s="58"/>
      <c r="I47" s="58">
        <f>SUM(I35:I46)</f>
        <v>13286.18</v>
      </c>
      <c r="J47" s="58">
        <f>J46</f>
        <v>-12661.18</v>
      </c>
      <c r="K47" s="14"/>
      <c r="L47" s="14" t="s">
        <v>31</v>
      </c>
      <c r="M47" s="42">
        <f>M45+M46</f>
        <v>-11660.909999999998</v>
      </c>
      <c r="N47" s="14"/>
      <c r="O47" s="14"/>
      <c r="P47" s="14"/>
      <c r="Q47" s="14"/>
      <c r="R47" s="14"/>
      <c r="S47" s="14"/>
    </row>
    <row r="48" spans="2:19" ht="15" customHeight="1" x14ac:dyDescent="0.3"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 ht="15" customHeight="1" x14ac:dyDescent="0.3">
      <c r="B49" s="14"/>
      <c r="C49" s="14"/>
      <c r="D49" s="14"/>
      <c r="E49" s="14"/>
      <c r="F49" s="14"/>
      <c r="G49" s="14" t="s">
        <v>50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15" customHeight="1" x14ac:dyDescent="0.3">
      <c r="B50" s="14"/>
      <c r="C50" s="14"/>
      <c r="D50" s="14"/>
      <c r="E50" s="14"/>
      <c r="F50" s="14"/>
      <c r="G50" s="14" t="s">
        <v>51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 ht="15" customHeight="1" x14ac:dyDescent="0.3">
      <c r="B51" s="14"/>
      <c r="C51" s="14"/>
      <c r="D51" s="14"/>
      <c r="E51" s="14"/>
      <c r="F51" s="14"/>
      <c r="G51" s="14" t="s">
        <v>46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 ht="15" customHeight="1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15" customHeight="1" x14ac:dyDescent="0.3">
      <c r="B53" s="4" t="s">
        <v>47</v>
      </c>
    </row>
    <row r="54" spans="2:19" ht="15" customHeight="1" x14ac:dyDescent="0.3">
      <c r="B54" s="14" t="s">
        <v>48</v>
      </c>
      <c r="C54" s="14" t="s">
        <v>49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2:19" ht="15" customHeight="1" x14ac:dyDescent="0.3">
      <c r="B55" s="14" t="s">
        <v>52</v>
      </c>
      <c r="C55" s="14" t="s">
        <v>49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2:19" ht="15" customHeight="1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2:19" ht="15" customHeight="1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2:19" ht="15" customHeight="1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2:19" ht="15" customHeight="1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2:19" ht="15" customHeight="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2:19" ht="15" customHeight="1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2:19" ht="15" customHeight="1" x14ac:dyDescent="0.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2:19" ht="15" customHeight="1" x14ac:dyDescent="0.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2:19" ht="15" customHeight="1" x14ac:dyDescent="0.3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2:19" ht="15" customHeight="1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2:19" ht="15" customHeight="1" x14ac:dyDescent="0.3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ht="15" customHeight="1" x14ac:dyDescent="0.3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ht="15" customHeight="1" x14ac:dyDescent="0.3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ht="15" customHeight="1" x14ac:dyDescent="0.3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ht="15" customHeight="1" x14ac:dyDescent="0.3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ht="15" customHeight="1" x14ac:dyDescent="0.3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ht="15" customHeight="1" x14ac:dyDescent="0.3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ht="15" customHeight="1" x14ac:dyDescent="0.3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ht="15" customHeight="1" x14ac:dyDescent="0.3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ht="15" customHeight="1" x14ac:dyDescent="0.3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ht="15" customHeight="1" x14ac:dyDescent="0.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ht="15" customHeight="1" x14ac:dyDescent="0.3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ht="15" customHeight="1" x14ac:dyDescent="0.3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ht="15" customHeight="1" x14ac:dyDescent="0.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ht="15" customHeight="1" x14ac:dyDescent="0.3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ht="15" customHeight="1" x14ac:dyDescent="0.3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ht="15" customHeight="1" x14ac:dyDescent="0.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ht="15" customHeight="1" x14ac:dyDescent="0.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ht="15" customHeight="1" x14ac:dyDescent="0.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ht="15" customHeight="1" x14ac:dyDescent="0.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ht="15" customHeight="1" x14ac:dyDescent="0.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ht="15" customHeight="1" x14ac:dyDescent="0.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ht="15" customHeight="1" x14ac:dyDescent="0.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ht="15" customHeight="1" x14ac:dyDescent="0.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</sheetData>
  <mergeCells count="6">
    <mergeCell ref="B3:D3"/>
    <mergeCell ref="G3:I3"/>
    <mergeCell ref="L3:N3"/>
    <mergeCell ref="B29:D29"/>
    <mergeCell ref="G29:I29"/>
    <mergeCell ref="L29:N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der Woude</dc:creator>
  <cp:lastModifiedBy>liduine van drunen</cp:lastModifiedBy>
  <dcterms:created xsi:type="dcterms:W3CDTF">2021-10-15T17:07:47Z</dcterms:created>
  <dcterms:modified xsi:type="dcterms:W3CDTF">2021-11-30T08:40:51Z</dcterms:modified>
</cp:coreProperties>
</file>